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oravcova.m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<sst xmlns="http://schemas.openxmlformats.org/spreadsheetml/2006/main" count="410" uniqueCount="153">
  <si>
    <t>Firma: Krajská správa a údržba silnic Vysočiny, příspěvková organizace</t>
  </si>
  <si>
    <t>Rekapitulace ceny</t>
  </si>
  <si>
    <t>Stavba: 2025 - III/1328 Žirovnice - Cholunná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</si>
  <si>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</si>
  <si>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</si>
  <si>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</si>
  <si>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</si>
  <si>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</si>
  <si>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</si>
  <si>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</si>
  <si>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</si>
  <si>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</si>
  <si>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</si>
  <si>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</si>
  <si>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</si>
  <si>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</si>
  <si>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III/1328 Žirovnice - Cholunná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</si>
  <si>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</si>
  <si>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</si>
  <si>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</si>
  <si>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</si>
  <si>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</si>
  <si>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</si>
  <si>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</si>
  <si>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</si>
  <si>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</si>
  <si>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</si>
  <si>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</si>
  <si>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</si>
  <si>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</si>
  <si>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</si>
  <si>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</si>
  <si>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</si>
  <si>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</si>
  <si>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</si>
  <si>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</si>
  <si>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</si>
  <si>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</si>
  <si>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</si>
  <si>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</si>
  <si>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</si>
  <si>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</si>
  <si>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</si>
  <si>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</si>
  <si>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</si>
  <si>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</si>
  <si>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</si>
  <si>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</si>
  <si>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</si>
  <si>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</si>
  <si>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</si>
  <si>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</si>
  <si>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</si>
  <si>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zahrnuje veškeré náklady spojené s objednatelem požadovanými zkouškami</t>
  </si>
  <si>
    <t>11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</si>
  <si>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</si>
  <si>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</si>
  <si>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</si>
  <si>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zahrnuje veškeré náklady spojené s objednatelem požadovanými zařízeními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</si>
  <si>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</si>
  <si>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</si>
  <si>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</si>
  <si>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02730</t>
  </si>
  <si>
    <t>POMOC PRÁCE ZŘÍZ NEBO ZAJIŠŤ OCHRANU INŽENÝRSKÝCH SÍTÍ</t>
  </si>
  <si>
    <t>02911</t>
  </si>
  <si>
    <t>OSTATNÍ POŽADAVKY - GEODETICKÉ ZAMĚŘENÍ - Vytyčení inž. sítí na stavbě</t>
  </si>
  <si>
    <t>zahrnuje veškeré náklady spojené s objednatelem požadovanými pracemi</t>
  </si>
  <si>
    <t>OSTATNÍ POŽADAVKY - GEODETICKÉ ZAMĚŘENÍ - Pro realizaci stavby</t>
  </si>
  <si>
    <t>KM</t>
  </si>
  <si>
    <t>Pro realizaci stavby 
- zaměření asfaltových vrstev a sanací, DTM</t>
  </si>
  <si>
    <t>13</t>
  </si>
  <si>
    <t>02944</t>
  </si>
  <si>
    <t>OSTAT POŽADAVKY - DOKUMENTACE SKUTEČ PROVEDENÍ V DIGIT FORMĚ</t>
  </si>
  <si>
    <t>Položka zahrnuje:  
- veškeré náklady spojené s objednatelem požadovanými pracemi  
Položka nezahrnuje:  
- x</t>
  </si>
  <si>
    <t>02946</t>
  </si>
  <si>
    <t>OSTAT POŽADAVKY - PASPORTIZACE A FOTODOKUMENTACE přilehlých nemovitostí</t>
  </si>
  <si>
    <t>- se souhlasem TDS</t>
  </si>
  <si>
    <t>položka zahrnuje:    
- fotodokumentaci zadavatelem požadovaného děje a konstrukcí v požadovaných časových intervalech    
- zadavatelem specifikované výstupy (fotografie v papírovém a digitálním formátu) v požadovaném počtu</t>
  </si>
  <si>
    <t>8</t>
  </si>
  <si>
    <t>02950</t>
  </si>
  <si>
    <t>OSTATNÍ POŽADAVKY - POSUDKY, KONTROLY, REVIZNÍ ZPRÁVY</t>
  </si>
  <si>
    <t>- BOZP na stavbě 
- čerpáno se souhlasem TDS</t>
  </si>
  <si>
    <t>12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</si>
  <si>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</si>
  <si>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</si>
  <si>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</si>
  <si>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SO 101</t>
  </si>
  <si>
    <t>silnice III/1328</t>
  </si>
  <si>
    <t>Zemní práce</t>
  </si>
  <si>
    <t>113721</t>
  </si>
  <si>
    <t>FRÉZOVÁNÍ ZPEVNĚNÝCH PLOCH ASFALTOVÝCH, ODVOZ DO 1KM</t>
  </si>
  <si>
    <t>M3</t>
  </si>
  <si>
    <t>- frézování v průtahu Žirovnicí 40mm 
- frézování v obci Cholunná ( od křižovatky po značku) v tl.70mm 
- frézovaný materiál bude použit v recyklaci mezi obcemi</t>
  </si>
  <si>
    <t>670*0,04=26,80000 [A] 
282*0,07*4,7=92,77800 [B] 
Celkem: A+B=119,57800 [C]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</si>
  <si>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</si>
  <si>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122731</t>
  </si>
  <si>
    <t>ODKOPÁVKY A PROKOPÁVKY OBECNÉ TŘ. I, ODVOZ DO 1KM</t>
  </si>
  <si>
    <t>- odebrání rozemletého materiálu v obci a přemístění po stavbě pro zpětné použití 
- materiál z recyklace v obci Cholunná (materiál v tl.100mm v celé  ploše úseku v obci)</t>
  </si>
  <si>
    <t>1345*0,1=134,50000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</si>
  <si>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</si>
  <si>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17120</t>
  </si>
  <si>
    <t>ULOŽENÍ SYPANINY DO NÁSYPŮ A NA SKLÁDKY BEZ ZHUTNĚNÍ</t>
  </si>
  <si>
    <t>- rozprostření přesunutého materiálu 
- materiál z recyklace v obci Cholunná (odebrání v tl.100mm v celé ploše úseku v obci)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</si>
  <si>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</si>
  <si>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18110</t>
  </si>
  <si>
    <t>ÚPRAVA PLÁNĚ SE ZHUTNĚNÍM V HORNINĚ TŘ. I</t>
  </si>
  <si>
    <t>M2</t>
  </si>
  <si>
    <t>- reprofilace a zhutnění přehrnutého materiálu 
- materiál z recyklace v obci Cholunná (materiál v tl.100mm v celé ploše úseku v obci Cholunná)</t>
  </si>
  <si>
    <t>1345=1 345,00000 [A]</t>
  </si>
  <si>
    <t>Položka zahrnuje:  
- úpravu pláně včetně vyrovnání výškových rozdílů. Míru zhutnění určuje projekt.  
Položka nezahrnuje:  
- x</t>
  </si>
  <si>
    <t>Komunikace</t>
  </si>
  <si>
    <t>567544</t>
  </si>
  <si>
    <t>VRST PRO OBNOVU A OPR RECYK ZA STUD CEM A ASF EM TL DO 200MM</t>
  </si>
  <si>
    <t>- v délce celého úseku se provede recyklace v tl.200mm 
- z obce Cholunná bude 100mm převezeno do úseku mezi obcemi, kvůli zachování nivelety v obci 
Minimální dávkování pojiva RS: 
Cement 2,5% hmotnosti 
Asfaltová emulze 2% hmotnosti zbytkového přidaného asfaltu. 
Zpěněný asfalt 1,2% hmotnosti přidaného asfaltu.</t>
  </si>
  <si>
    <t>4166+1345=5 511,00000 [A]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</si>
  <si>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</si>
  <si>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572123</t>
  </si>
  <si>
    <t>INFILTRAČNÍ POSTŘIK Z EMULZE DO 1,0KG/M2</t>
  </si>
  <si>
    <t>- s vápenným mlékem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</si>
  <si>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</si>
  <si>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572213</t>
  </si>
  <si>
    <t>SPOJOVACÍ POSTŘIK Z EMULZE DO 0,5KG/M2</t>
  </si>
  <si>
    <t>670+4166+1345+1325=7 506,00000 [A] 
1325=1 325,00000 [B] 
Celkem: A+B=8 831,00000 [C]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</si>
  <si>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</si>
  <si>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574A34</t>
  </si>
  <si>
    <t>ASFALTOVÝ BETON PRO OBRUSNÉ VRSTVY ACO 11+, 11S TL. 40MM</t>
  </si>
  <si>
    <t>670=670,00000 [A] 
5*817=4 085,00000 [B] 
5,6*236=1 321,60000 [C] 
4,6*282=1 297,20000 [D] 
Celkem: A+B+C+D=7 373,80000 [E]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</si>
  <si>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</si>
  <si>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</si>
  <si>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</si>
  <si>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4166+1345+1325=6 836,00000 [A]</t>
  </si>
  <si>
    <t>58910</t>
  </si>
  <si>
    <t>VÝPLŇ SPAR ASFALTEM</t>
  </si>
  <si>
    <t>m</t>
  </si>
  <si>
    <t>9+13+10+24+16+5=77,00000 [A]</t>
  </si>
  <si>
    <t>položka zahrnuje:    
- dodávku předepsaného materiálu    
- vyčištění a výplň spar tímto materiálem</t>
  </si>
  <si>
    <t>Potrubí</t>
  </si>
  <si>
    <t>89922</t>
  </si>
  <si>
    <t>VÝŠKOVÁ ÚPRAVA MŘÍŽÍ</t>
  </si>
  <si>
    <t>KUS</t>
  </si>
  <si>
    <t>výšková úprava děšťové vpusti v Žirovnici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</si>
  <si>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</si>
  <si>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</si>
  <si>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93808</t>
  </si>
  <si>
    <t>OČIŠTĚNÍ VOZOVEK ZAMETENÍM</t>
  </si>
  <si>
    <t>670+1325=1 995,00000 [A]</t>
  </si>
  <si>
    <t>položka zahrnuje očištění předepsaným způsobem včetně odklizení vzniklého odpadu</t>
  </si>
  <si>
    <t>91</t>
  </si>
  <si>
    <t>Doplňující konstrukce a práce</t>
  </si>
  <si>
    <t>7</t>
  </si>
  <si>
    <t>919111</t>
  </si>
  <si>
    <t>ŘEZÁNÍ ASFALTOVÉHO KRYTU VOZOVEK TL DO 50MM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</si>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</sst>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86</v>
      </c>
      <c s="20" t="s">
        <v>87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12.75">
      <c r="A12" t="s">
        <v>52</v>
      </c>
      <c r="E12" s="35" t="s">
        <v>53</v>
      </c>
    </row>
    <row r="13" spans="1:16" ht="12.75">
      <c r="A13" s="25" t="s">
        <v>45</v>
      </c>
      <c s="29" t="s">
        <v>54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25.5">
      <c r="A14" s="34" t="s">
        <v>50</v>
      </c>
      <c r="E14" s="35" t="s">
        <v>57</v>
      </c>
    </row>
    <row r="15" spans="1:5" ht="12.75">
      <c r="A15" s="36" t="s">
        <v>51</v>
      </c>
      <c r="E15" s="37" t="s">
        <v>47</v>
      </c>
    </row>
    <row r="16" spans="1:5" ht="12.75">
      <c r="A16" t="s">
        <v>52</v>
      </c>
      <c r="E16" s="35" t="s">
        <v>58</v>
      </c>
    </row>
    <row r="17" spans="1:16" ht="12.75">
      <c r="A17" s="25" t="s">
        <v>45</v>
      </c>
      <c s="29" t="s">
        <v>23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38.25">
      <c r="A18" s="34" t="s">
        <v>50</v>
      </c>
      <c r="E18" s="35" t="s">
        <v>61</v>
      </c>
    </row>
    <row r="19" spans="1:5" ht="12.75">
      <c r="A19" s="36" t="s">
        <v>51</v>
      </c>
      <c r="E19" s="37" t="s">
        <v>47</v>
      </c>
    </row>
    <row r="20" spans="1:5" ht="12.75">
      <c r="A20" t="s">
        <v>52</v>
      </c>
      <c r="E20" s="35" t="s">
        <v>58</v>
      </c>
    </row>
    <row r="21" spans="1:16" ht="12.75">
      <c r="A21" s="25" t="s">
        <v>45</v>
      </c>
      <c s="29" t="s">
        <v>24</v>
      </c>
      <c s="29" t="s">
        <v>62</v>
      </c>
      <c s="25" t="s">
        <v>47</v>
      </c>
      <c s="30" t="s">
        <v>63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51</v>
      </c>
      <c r="E23" s="37" t="s">
        <v>47</v>
      </c>
    </row>
    <row r="24" spans="1:5" ht="12.75">
      <c r="A24" t="s">
        <v>52</v>
      </c>
      <c r="E24" s="35" t="s">
        <v>58</v>
      </c>
    </row>
    <row r="25" spans="1:16" ht="12.75">
      <c r="A25" s="25" t="s">
        <v>45</v>
      </c>
      <c s="29" t="s">
        <v>34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51</v>
      </c>
      <c r="E27" s="37" t="s">
        <v>47</v>
      </c>
    </row>
    <row r="28" spans="1:5" ht="12.75">
      <c r="A28" t="s">
        <v>52</v>
      </c>
      <c r="E28" s="35" t="s">
        <v>66</v>
      </c>
    </row>
    <row r="29" spans="1:16" ht="12.75">
      <c r="A29" s="25" t="s">
        <v>45</v>
      </c>
      <c s="29" t="s">
        <v>22</v>
      </c>
      <c s="29" t="s">
        <v>64</v>
      </c>
      <c s="25" t="s">
        <v>30</v>
      </c>
      <c s="30" t="s">
        <v>67</v>
      </c>
      <c s="31" t="s">
        <v>68</v>
      </c>
      <c s="32">
        <v>1.458</v>
      </c>
      <c s="33">
        <v>0</v>
      </c>
      <c s="33">
        <f>ROUND(ROUND(H29,2)*ROUND(G29,5),2)</f>
      </c>
      <c r="O29">
        <f>(I29*21)/100</f>
      </c>
      <c t="s">
        <v>24</v>
      </c>
    </row>
    <row r="30" spans="1:5" ht="25.5">
      <c r="A30" s="34" t="s">
        <v>50</v>
      </c>
      <c r="E30" s="35" t="s">
        <v>69</v>
      </c>
    </row>
    <row r="31" spans="1:5" ht="12.75">
      <c r="A31" s="36" t="s">
        <v>51</v>
      </c>
      <c r="E31" s="37" t="s">
        <v>47</v>
      </c>
    </row>
    <row r="32" spans="1:5" ht="12.75">
      <c r="A32" t="s">
        <v>52</v>
      </c>
      <c r="E32" s="35" t="s">
        <v>66</v>
      </c>
    </row>
    <row r="33" spans="1:16" ht="12.75">
      <c r="A33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49</v>
      </c>
      <c s="32">
        <v>1</v>
      </c>
      <c s="33">
        <v>0</v>
      </c>
      <c s="33">
        <f>ROUND(ROUND(H33,2)*ROUND(G33,5),2)</f>
      </c>
      <c r="O33">
        <f>(I33*21)/100</f>
      </c>
      <c t="s">
        <v>24</v>
      </c>
    </row>
    <row r="34" spans="1:5" ht="12.75">
      <c r="A34" s="34" t="s">
        <v>50</v>
      </c>
      <c r="E34" s="35" t="s">
        <v>47</v>
      </c>
    </row>
    <row r="35" spans="1:5" ht="12.75">
      <c r="A35" s="36" t="s">
        <v>51</v>
      </c>
      <c r="E35" s="37" t="s">
        <v>47</v>
      </c>
    </row>
    <row r="36" spans="1:5" ht="51">
      <c r="A36" t="s">
        <v>52</v>
      </c>
      <c r="E36" s="35" t="s">
        <v>73</v>
      </c>
    </row>
    <row r="37" spans="1:16" ht="25.5">
      <c r="A37" s="25" t="s">
        <v>45</v>
      </c>
      <c s="29" t="s">
        <v>40</v>
      </c>
      <c s="29" t="s">
        <v>74</v>
      </c>
      <c s="25" t="s">
        <v>24</v>
      </c>
      <c s="30" t="s">
        <v>75</v>
      </c>
      <c s="31" t="s">
        <v>49</v>
      </c>
      <c s="32">
        <v>1</v>
      </c>
      <c s="33">
        <v>0</v>
      </c>
      <c s="33">
        <f>ROUND(ROUND(H37,2)*ROUND(G37,5),2)</f>
      </c>
      <c r="O37">
        <f>(I37*21)/100</f>
      </c>
      <c t="s">
        <v>24</v>
      </c>
    </row>
    <row r="38" spans="1:5" ht="12.75">
      <c r="A38" s="34" t="s">
        <v>50</v>
      </c>
      <c r="E38" s="35" t="s">
        <v>76</v>
      </c>
    </row>
    <row r="39" spans="1:5" ht="12.75">
      <c r="A39" s="36" t="s">
        <v>51</v>
      </c>
      <c r="E39" s="37" t="s">
        <v>47</v>
      </c>
    </row>
    <row r="40" spans="1:5" ht="63.75">
      <c r="A40" t="s">
        <v>52</v>
      </c>
      <c r="E40" s="35" t="s">
        <v>77</v>
      </c>
    </row>
    <row r="41" spans="1:16" ht="12.75">
      <c r="A41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49</v>
      </c>
      <c s="32">
        <v>1</v>
      </c>
      <c s="33">
        <v>0</v>
      </c>
      <c s="33">
        <f>ROUND(ROUND(H41,2)*ROUND(G41,5),2)</f>
      </c>
      <c r="O41">
        <f>(I41*21)/100</f>
      </c>
      <c t="s">
        <v>24</v>
      </c>
    </row>
    <row r="42" spans="1:5" ht="25.5">
      <c r="A42" s="34" t="s">
        <v>50</v>
      </c>
      <c r="E42" s="35" t="s">
        <v>81</v>
      </c>
    </row>
    <row r="43" spans="1:5" ht="12.75">
      <c r="A43" s="36" t="s">
        <v>51</v>
      </c>
      <c r="E43" s="37" t="s">
        <v>47</v>
      </c>
    </row>
    <row r="44" spans="1:5" ht="51">
      <c r="A44" t="s">
        <v>52</v>
      </c>
      <c r="E44" s="35" t="s">
        <v>73</v>
      </c>
    </row>
    <row r="45" spans="1:16" ht="12.75">
      <c r="A45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49</v>
      </c>
      <c s="32">
        <v>1</v>
      </c>
      <c s="33">
        <v>0</v>
      </c>
      <c s="33">
        <f>ROUND(ROUND(H45,2)*ROUND(G45,5),2)</f>
      </c>
      <c r="O45">
        <f>(I45*21)/100</f>
      </c>
      <c t="s">
        <v>24</v>
      </c>
    </row>
    <row r="46" spans="1:5" ht="12.75">
      <c r="A46" s="34" t="s">
        <v>50</v>
      </c>
      <c r="E46" s="35" t="s">
        <v>47</v>
      </c>
    </row>
    <row r="47" spans="1:5" ht="12.75">
      <c r="A47" s="36" t="s">
        <v>51</v>
      </c>
      <c r="E47" s="37" t="s">
        <v>47</v>
      </c>
    </row>
    <row r="48" spans="1:5" ht="114.75">
      <c r="A48" t="s">
        <v>52</v>
      </c>
      <c r="E48" s="35" t="s">
        <v>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0+O8+O25+O50+O55+O60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</v>
      </c>
      <c s="38">
        <f>0+I8+I25+I50+I55+I60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86</v>
      </c>
      <c s="6"/>
      <c s="18" t="s">
        <v>87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30</v>
      </c>
      <c s="19"/>
      <c s="27" t="s">
        <v>88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30</v>
      </c>
      <c s="29" t="s">
        <v>89</v>
      </c>
      <c s="25" t="s">
        <v>47</v>
      </c>
      <c s="30" t="s">
        <v>90</v>
      </c>
      <c s="31" t="s">
        <v>91</v>
      </c>
      <c s="32">
        <v>119.578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38.25">
      <c r="A10" s="34" t="s">
        <v>50</v>
      </c>
      <c r="E10" s="35" t="s">
        <v>92</v>
      </c>
    </row>
    <row r="11" spans="1:5" ht="38.25">
      <c r="A11" s="36" t="s">
        <v>51</v>
      </c>
      <c r="E11" s="37" t="s">
        <v>93</v>
      </c>
    </row>
    <row r="12" spans="1:5" ht="89.25">
      <c r="A12" t="s">
        <v>52</v>
      </c>
      <c r="E12" s="35" t="s">
        <v>94</v>
      </c>
    </row>
    <row r="13" spans="1:16" ht="12.75">
      <c r="A13" s="25" t="s">
        <v>45</v>
      </c>
      <c s="29" t="s">
        <v>54</v>
      </c>
      <c s="29" t="s">
        <v>95</v>
      </c>
      <c s="25" t="s">
        <v>47</v>
      </c>
      <c s="30" t="s">
        <v>96</v>
      </c>
      <c s="31" t="s">
        <v>91</v>
      </c>
      <c s="32">
        <v>134.5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38.25">
      <c r="A14" s="34" t="s">
        <v>50</v>
      </c>
      <c r="E14" s="35" t="s">
        <v>97</v>
      </c>
    </row>
    <row r="15" spans="1:5" ht="12.75">
      <c r="A15" s="36" t="s">
        <v>51</v>
      </c>
      <c r="E15" s="37" t="s">
        <v>98</v>
      </c>
    </row>
    <row r="16" spans="1:5" ht="395.25">
      <c r="A16" t="s">
        <v>52</v>
      </c>
      <c r="E16" s="35" t="s">
        <v>99</v>
      </c>
    </row>
    <row r="17" spans="1:16" ht="12.75">
      <c r="A17" s="25" t="s">
        <v>45</v>
      </c>
      <c s="29" t="s">
        <v>82</v>
      </c>
      <c s="29" t="s">
        <v>100</v>
      </c>
      <c s="25" t="s">
        <v>47</v>
      </c>
      <c s="30" t="s">
        <v>101</v>
      </c>
      <c s="31" t="s">
        <v>91</v>
      </c>
      <c s="32">
        <v>134.5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38.25">
      <c r="A18" s="34" t="s">
        <v>50</v>
      </c>
      <c r="E18" s="35" t="s">
        <v>102</v>
      </c>
    </row>
    <row r="19" spans="1:5" ht="12.75">
      <c r="A19" s="36" t="s">
        <v>51</v>
      </c>
      <c r="E19" s="37" t="s">
        <v>98</v>
      </c>
    </row>
    <row r="20" spans="1:5" ht="216.75">
      <c r="A20" t="s">
        <v>52</v>
      </c>
      <c r="E20" s="35" t="s">
        <v>103</v>
      </c>
    </row>
    <row r="21" spans="1:16" ht="12.75">
      <c r="A21" s="25" t="s">
        <v>45</v>
      </c>
      <c s="29" t="s">
        <v>70</v>
      </c>
      <c s="29" t="s">
        <v>104</v>
      </c>
      <c s="25" t="s">
        <v>47</v>
      </c>
      <c s="30" t="s">
        <v>105</v>
      </c>
      <c s="31" t="s">
        <v>106</v>
      </c>
      <c s="32">
        <v>1345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38.25">
      <c r="A22" s="34" t="s">
        <v>50</v>
      </c>
      <c r="E22" s="35" t="s">
        <v>107</v>
      </c>
    </row>
    <row r="23" spans="1:5" ht="12.75">
      <c r="A23" s="36" t="s">
        <v>51</v>
      </c>
      <c r="E23" s="37" t="s">
        <v>108</v>
      </c>
    </row>
    <row r="24" spans="1:5" ht="51">
      <c r="A24" t="s">
        <v>52</v>
      </c>
      <c r="E24" s="35" t="s">
        <v>109</v>
      </c>
    </row>
    <row r="25" spans="1:18" ht="12.75" customHeight="1">
      <c r="A25" s="6" t="s">
        <v>43</v>
      </c>
      <c s="6"/>
      <c s="40" t="s">
        <v>22</v>
      </c>
      <c s="6"/>
      <c s="27" t="s">
        <v>110</v>
      </c>
      <c s="6"/>
      <c s="6"/>
      <c s="6"/>
      <c s="41">
        <f>0+Q25</f>
      </c>
      <c r="O25">
        <f>0+R25</f>
      </c>
      <c r="Q25">
        <f>0+I26+I30+I34+I38+I42+I46</f>
      </c>
      <c>
        <f>0+O26+O30+O34+O38+O42+O46</f>
      </c>
    </row>
    <row r="26" spans="1:16" ht="12.75">
      <c r="A26" s="25" t="s">
        <v>45</v>
      </c>
      <c s="29" t="s">
        <v>42</v>
      </c>
      <c s="29" t="s">
        <v>111</v>
      </c>
      <c s="25" t="s">
        <v>47</v>
      </c>
      <c s="30" t="s">
        <v>112</v>
      </c>
      <c s="31" t="s">
        <v>106</v>
      </c>
      <c s="32">
        <v>5511</v>
      </c>
      <c s="33">
        <v>0</v>
      </c>
      <c s="33">
        <f>ROUND(ROUND(H26,2)*ROUND(G26,5),2)</f>
      </c>
      <c r="O26">
        <f>(I26*21)/100</f>
      </c>
      <c t="s">
        <v>24</v>
      </c>
    </row>
    <row r="27" spans="1:5" ht="89.25">
      <c r="A27" s="34" t="s">
        <v>50</v>
      </c>
      <c r="E27" s="35" t="s">
        <v>113</v>
      </c>
    </row>
    <row r="28" spans="1:5" ht="12.75">
      <c r="A28" s="36" t="s">
        <v>51</v>
      </c>
      <c r="E28" s="37" t="s">
        <v>114</v>
      </c>
    </row>
    <row r="29" spans="1:5" ht="102">
      <c r="A29" t="s">
        <v>52</v>
      </c>
      <c r="E29" s="35" t="s">
        <v>115</v>
      </c>
    </row>
    <row r="30" spans="1:16" ht="12.75">
      <c r="A30" s="25" t="s">
        <v>45</v>
      </c>
      <c s="29" t="s">
        <v>40</v>
      </c>
      <c s="29" t="s">
        <v>116</v>
      </c>
      <c s="25" t="s">
        <v>47</v>
      </c>
      <c s="30" t="s">
        <v>117</v>
      </c>
      <c s="31" t="s">
        <v>106</v>
      </c>
      <c s="32">
        <v>5511</v>
      </c>
      <c s="33">
        <v>0</v>
      </c>
      <c s="33">
        <f>ROUND(ROUND(H30,2)*ROUND(G30,5),2)</f>
      </c>
      <c r="O30">
        <f>(I30*21)/100</f>
      </c>
      <c t="s">
        <v>24</v>
      </c>
    </row>
    <row r="31" spans="1:5" ht="12.75">
      <c r="A31" s="34" t="s">
        <v>50</v>
      </c>
      <c r="E31" s="35" t="s">
        <v>118</v>
      </c>
    </row>
    <row r="32" spans="1:5" ht="12.75">
      <c r="A32" s="36" t="s">
        <v>51</v>
      </c>
      <c r="E32" s="37" t="s">
        <v>114</v>
      </c>
    </row>
    <row r="33" spans="1:5" ht="89.25">
      <c r="A33" t="s">
        <v>52</v>
      </c>
      <c r="E33" s="35" t="s">
        <v>119</v>
      </c>
    </row>
    <row r="34" spans="1:16" ht="12.75">
      <c r="A34" s="25" t="s">
        <v>45</v>
      </c>
      <c s="29" t="s">
        <v>23</v>
      </c>
      <c s="29" t="s">
        <v>120</v>
      </c>
      <c s="25" t="s">
        <v>47</v>
      </c>
      <c s="30" t="s">
        <v>121</v>
      </c>
      <c s="31" t="s">
        <v>106</v>
      </c>
      <c s="32">
        <v>8831</v>
      </c>
      <c s="33">
        <v>0</v>
      </c>
      <c s="33">
        <f>ROUND(ROUND(H34,2)*ROUND(G34,5),2)</f>
      </c>
      <c r="O34">
        <f>(I34*21)/100</f>
      </c>
      <c t="s">
        <v>24</v>
      </c>
    </row>
    <row r="35" spans="1:5" ht="12.75">
      <c r="A35" s="34" t="s">
        <v>50</v>
      </c>
      <c r="E35" s="35" t="s">
        <v>47</v>
      </c>
    </row>
    <row r="36" spans="1:5" ht="38.25">
      <c r="A36" s="36" t="s">
        <v>51</v>
      </c>
      <c r="E36" s="37" t="s">
        <v>122</v>
      </c>
    </row>
    <row r="37" spans="1:5" ht="51">
      <c r="A37" t="s">
        <v>52</v>
      </c>
      <c r="E37" s="35" t="s">
        <v>123</v>
      </c>
    </row>
    <row r="38" spans="1:16" ht="12.75">
      <c r="A38" s="25" t="s">
        <v>45</v>
      </c>
      <c s="29" t="s">
        <v>78</v>
      </c>
      <c s="29" t="s">
        <v>124</v>
      </c>
      <c s="25" t="s">
        <v>47</v>
      </c>
      <c s="30" t="s">
        <v>125</v>
      </c>
      <c s="31" t="s">
        <v>106</v>
      </c>
      <c s="32">
        <v>7373.8</v>
      </c>
      <c s="33">
        <v>0</v>
      </c>
      <c s="33">
        <f>ROUND(ROUND(H38,2)*ROUND(G38,5),2)</f>
      </c>
      <c r="O38">
        <f>(I38*21)/100</f>
      </c>
      <c t="s">
        <v>24</v>
      </c>
    </row>
    <row r="39" spans="1:5" ht="12.75">
      <c r="A39" s="34" t="s">
        <v>50</v>
      </c>
      <c r="E39" s="35" t="s">
        <v>47</v>
      </c>
    </row>
    <row r="40" spans="1:5" ht="63.75">
      <c r="A40" s="36" t="s">
        <v>51</v>
      </c>
      <c r="E40" s="37" t="s">
        <v>126</v>
      </c>
    </row>
    <row r="41" spans="1:5" ht="140.25">
      <c r="A41" t="s">
        <v>52</v>
      </c>
      <c r="E41" s="35" t="s">
        <v>127</v>
      </c>
    </row>
    <row r="42" spans="1:16" ht="12.75">
      <c r="A42" s="25" t="s">
        <v>45</v>
      </c>
      <c s="29" t="s">
        <v>34</v>
      </c>
      <c s="29" t="s">
        <v>128</v>
      </c>
      <c s="25" t="s">
        <v>47</v>
      </c>
      <c s="30" t="s">
        <v>129</v>
      </c>
      <c s="31" t="s">
        <v>106</v>
      </c>
      <c s="32">
        <v>6836</v>
      </c>
      <c s="33">
        <v>0</v>
      </c>
      <c s="33">
        <f>ROUND(ROUND(H42,2)*ROUND(G42,5),2)</f>
      </c>
      <c r="O42">
        <f>(I42*21)/100</f>
      </c>
      <c t="s">
        <v>24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51</v>
      </c>
      <c r="E44" s="37" t="s">
        <v>130</v>
      </c>
    </row>
    <row r="45" spans="1:5" ht="140.25">
      <c r="A45" t="s">
        <v>52</v>
      </c>
      <c r="E45" s="35" t="s">
        <v>127</v>
      </c>
    </row>
    <row r="46" spans="1:16" ht="12.75">
      <c r="A46" s="25" t="s">
        <v>45</v>
      </c>
      <c s="29" t="s">
        <v>37</v>
      </c>
      <c s="29" t="s">
        <v>131</v>
      </c>
      <c s="25" t="s">
        <v>47</v>
      </c>
      <c s="30" t="s">
        <v>132</v>
      </c>
      <c s="31" t="s">
        <v>133</v>
      </c>
      <c s="32">
        <v>77</v>
      </c>
      <c s="33">
        <v>0</v>
      </c>
      <c s="33">
        <f>ROUND(ROUND(H46,2)*ROUND(G46,5),2)</f>
      </c>
      <c r="O46">
        <f>(I46*21)/100</f>
      </c>
      <c t="s">
        <v>24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51</v>
      </c>
      <c r="E48" s="37" t="s">
        <v>134</v>
      </c>
    </row>
    <row r="49" spans="1:5" ht="38.25">
      <c r="A49" t="s">
        <v>52</v>
      </c>
      <c r="E49" s="35" t="s">
        <v>135</v>
      </c>
    </row>
    <row r="50" spans="1:18" ht="12.75" customHeight="1">
      <c r="A50" s="6" t="s">
        <v>43</v>
      </c>
      <c s="6"/>
      <c s="40" t="s">
        <v>78</v>
      </c>
      <c s="6"/>
      <c s="27" t="s">
        <v>136</v>
      </c>
      <c s="6"/>
      <c s="6"/>
      <c s="6"/>
      <c s="41">
        <f>0+Q50</f>
      </c>
      <c r="O50">
        <f>0+R50</f>
      </c>
      <c r="Q50">
        <f>0+I51</f>
      </c>
      <c>
        <f>0+O51</f>
      </c>
    </row>
    <row r="51" spans="1:16" ht="12.75">
      <c r="A51" s="25" t="s">
        <v>45</v>
      </c>
      <c s="29" t="s">
        <v>22</v>
      </c>
      <c s="29" t="s">
        <v>137</v>
      </c>
      <c s="25" t="s">
        <v>47</v>
      </c>
      <c s="30" t="s">
        <v>138</v>
      </c>
      <c s="31" t="s">
        <v>139</v>
      </c>
      <c s="32">
        <v>1</v>
      </c>
      <c s="33">
        <v>0</v>
      </c>
      <c s="33">
        <f>ROUND(ROUND(H51,2)*ROUND(G51,5),2)</f>
      </c>
      <c r="O51">
        <f>(I51*21)/100</f>
      </c>
      <c t="s">
        <v>24</v>
      </c>
    </row>
    <row r="52" spans="1:5" ht="12.75">
      <c r="A52" s="34" t="s">
        <v>50</v>
      </c>
      <c r="E52" s="35" t="s">
        <v>140</v>
      </c>
    </row>
    <row r="53" spans="1:5" ht="12.75">
      <c r="A53" s="36" t="s">
        <v>51</v>
      </c>
      <c r="E53" s="37" t="s">
        <v>47</v>
      </c>
    </row>
    <row r="54" spans="1:5" ht="25.5">
      <c r="A54" t="s">
        <v>52</v>
      </c>
      <c r="E54" s="35" t="s">
        <v>141</v>
      </c>
    </row>
    <row r="55" spans="1:18" ht="12.75" customHeight="1">
      <c r="A55" s="6" t="s">
        <v>43</v>
      </c>
      <c s="6"/>
      <c s="40" t="s">
        <v>40</v>
      </c>
      <c s="6"/>
      <c s="27" t="s">
        <v>142</v>
      </c>
      <c s="6"/>
      <c s="6"/>
      <c s="6"/>
      <c s="41">
        <f>0+Q55</f>
      </c>
      <c r="O55">
        <f>0+R55</f>
      </c>
      <c r="Q55">
        <f>0+I56</f>
      </c>
      <c>
        <f>0+O56</f>
      </c>
    </row>
    <row r="56" spans="1:16" ht="12.75">
      <c r="A56" s="25" t="s">
        <v>45</v>
      </c>
      <c s="29" t="s">
        <v>24</v>
      </c>
      <c s="29" t="s">
        <v>143</v>
      </c>
      <c s="25" t="s">
        <v>47</v>
      </c>
      <c s="30" t="s">
        <v>144</v>
      </c>
      <c s="31" t="s">
        <v>106</v>
      </c>
      <c s="32">
        <v>1995</v>
      </c>
      <c s="33">
        <v>0</v>
      </c>
      <c s="33">
        <f>ROUND(ROUND(H56,2)*ROUND(G56,5),2)</f>
      </c>
      <c r="O56">
        <f>(I56*21)/100</f>
      </c>
      <c t="s">
        <v>24</v>
      </c>
    </row>
    <row r="57" spans="1:5" ht="12.75">
      <c r="A57" s="34" t="s">
        <v>50</v>
      </c>
      <c r="E57" s="35" t="s">
        <v>47</v>
      </c>
    </row>
    <row r="58" spans="1:5" ht="12.75">
      <c r="A58" s="36" t="s">
        <v>51</v>
      </c>
      <c r="E58" s="37" t="s">
        <v>145</v>
      </c>
    </row>
    <row r="59" spans="1:5" ht="25.5">
      <c r="A59" t="s">
        <v>52</v>
      </c>
      <c r="E59" s="35" t="s">
        <v>146</v>
      </c>
    </row>
    <row r="60" spans="1:18" ht="12.75" customHeight="1">
      <c r="A60" s="6" t="s">
        <v>43</v>
      </c>
      <c s="6"/>
      <c s="40" t="s">
        <v>147</v>
      </c>
      <c s="6"/>
      <c s="27" t="s">
        <v>148</v>
      </c>
      <c s="6"/>
      <c s="6"/>
      <c s="6"/>
      <c s="41">
        <f>0+Q60</f>
      </c>
      <c r="O60">
        <f>0+R60</f>
      </c>
      <c r="Q60">
        <f>0+I61</f>
      </c>
      <c>
        <f>0+O61</f>
      </c>
    </row>
    <row r="61" spans="1:16" ht="12.75">
      <c r="A61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133</v>
      </c>
      <c s="32">
        <v>77</v>
      </c>
      <c s="33">
        <v>0</v>
      </c>
      <c s="33">
        <f>ROUND(ROUND(H61,2)*ROUND(G61,5),2)</f>
      </c>
      <c r="O61">
        <f>(I61*21)/100</f>
      </c>
      <c t="s">
        <v>24</v>
      </c>
    </row>
    <row r="62" spans="1:5" ht="12.75">
      <c r="A62" s="34" t="s">
        <v>50</v>
      </c>
      <c r="E62" s="35" t="s">
        <v>47</v>
      </c>
    </row>
    <row r="63" spans="1:5" ht="12.75">
      <c r="A63" s="36" t="s">
        <v>51</v>
      </c>
      <c r="E63" s="37" t="s">
        <v>134</v>
      </c>
    </row>
    <row r="64" spans="1:5" ht="25.5">
      <c r="A64" t="s">
        <v>52</v>
      </c>
      <c r="E64" s="35" t="s">
        <v>152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